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RIAI\apskaita\Neringa\Paramos centras\Finansinės ataskaitos\2015 II ketv\"/>
    </mc:Choice>
  </mc:AlternateContent>
  <bookViews>
    <workbookView xWindow="10200" yWindow="-15" windowWidth="10245" windowHeight="9015" activeTab="2"/>
  </bookViews>
  <sheets>
    <sheet name="FBA" sheetId="4" r:id="rId1"/>
    <sheet name="VRA" sheetId="5" r:id="rId2"/>
    <sheet name="Finansavimo sumos" sheetId="6" r:id="rId3"/>
  </sheets>
  <definedNames>
    <definedName name="_xlnm.Print_Titles" localSheetId="0">FBA!$19:$19</definedName>
  </definedNames>
  <calcPr calcId="15251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M16" i="6" s="1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C25" i="6" l="1"/>
  <c r="M25" i="6" s="1"/>
  <c r="I47" i="5" l="1"/>
  <c r="H47" i="5"/>
  <c r="I31" i="5"/>
  <c r="H31" i="5"/>
  <c r="I28" i="5"/>
  <c r="H28" i="5"/>
  <c r="I21" i="5"/>
  <c r="H22" i="5"/>
  <c r="H21" i="5" s="1"/>
  <c r="H46" i="5" s="1"/>
  <c r="H54" i="5" s="1"/>
  <c r="H56" i="5" s="1"/>
  <c r="I46" i="5" l="1"/>
  <c r="I54" i="5" s="1"/>
  <c r="I56" i="5" s="1"/>
  <c r="G42" i="4" l="1"/>
  <c r="G49" i="4"/>
  <c r="G41" i="4" s="1"/>
  <c r="G21" i="4"/>
  <c r="G20" i="4" s="1"/>
  <c r="G27" i="4"/>
  <c r="F21" i="4"/>
  <c r="F27" i="4"/>
  <c r="F42" i="4"/>
  <c r="F41" i="4" s="1"/>
  <c r="F49" i="4"/>
  <c r="G59" i="4"/>
  <c r="G65" i="4"/>
  <c r="G75" i="4"/>
  <c r="G69" i="4"/>
  <c r="G86" i="4"/>
  <c r="G90" i="4"/>
  <c r="G84" i="4" s="1"/>
  <c r="F59" i="4"/>
  <c r="F65" i="4"/>
  <c r="F75" i="4"/>
  <c r="F69" i="4" s="1"/>
  <c r="F64" i="4" s="1"/>
  <c r="F86" i="4"/>
  <c r="F90" i="4"/>
  <c r="F84" i="4" l="1"/>
  <c r="F94" i="4" s="1"/>
  <c r="G64" i="4"/>
  <c r="G94" i="4" s="1"/>
  <c r="F20" i="4"/>
  <c r="F58" i="4" s="1"/>
  <c r="G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<sst xmlns="http://schemas.openxmlformats.org/spreadsheetml/2006/main" count="367" uniqueCount="269">
  <si>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</si>
  <si>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</si>
  <si>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</si>
  <si>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</si>
  <si>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</si>
  <si>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</si>
  <si>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</si>
  <si>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</si>
  <si>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</si>
  <si>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</si>
  <si>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</si>
  <si>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</si>
  <si>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</si>
  <si>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</si>
  <si>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</si>
  <si>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</si>
  <si>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</si>
  <si>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</si>
  <si>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</si>
  <si>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</si>
  <si>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</si>
  <si>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</si>
  <si>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</si>
  <si>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</si>
  <si>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</si>
  <si>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</si>
  <si>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</si>
  <si>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</si>
  <si>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</si>
  <si>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</si>
  <si>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</si>
  <si>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</si>
  <si>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</si>
  <si>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</si>
  <si>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</si>
  <si>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</si>
  <si>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</si>
  <si>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</si>
  <si>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</si>
  <si>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</si>
  <si>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</si>
  <si>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</si>
  <si>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</si>
  <si>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</si>
  <si>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</si>
  <si>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</si>
  <si>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</si>
  <si>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</si>
  <si>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</si>
  <si>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</si>
  <si>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</si>
  <si>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</si>
  <si>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</si>
  <si>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</si>
  <si>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</si>
  <si>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</si>
  <si>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</si>
  <si>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</si>
  <si>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</si>
  <si>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</si>
  <si>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</si>
  <si>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</si>
  <si>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</si>
  <si>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</si>
  <si>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</si>
  <si>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</si>
  <si>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</si>
  <si>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</si>
  <si>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</si>
  <si>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</si>
  <si>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</si>
  <si>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</si>
  <si>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</si>
  <si>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</si>
  <si>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</si>
  <si>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</si>
  <si>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</si>
  <si>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</si>
  <si>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</si>
  <si>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</si>
  <si>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</si>
  <si>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</si>
  <si>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</si>
  <si>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</si>
  <si>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</si>
  <si>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</si>
  <si>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</si>
  <si>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</si>
  <si>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</si>
  <si>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</si>
  <si>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</si>
  <si>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</si>
  <si>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</si>
  <si>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</si>
  <si>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</si>
  <si>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</si>
  <si>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</si>
  <si>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</si>
  <si>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</si>
  <si>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</si>
  <si>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</si>
  <si>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</si>
  <si>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</si>
  <si>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</si>
  <si>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</si>
  <si>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</si>
  <si>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</si>
  <si>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</si>
  <si>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</si>
  <si>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</si>
  <si>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</si>
  <si>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</si>
  <si>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</si>
  <si>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</si>
  <si>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</si>
  <si>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</si>
  <si>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</si>
  <si>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</si>
  <si>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</si>
  <si>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</si>
  <si>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</si>
  <si>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</si>
  <si>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</si>
  <si>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</si>
  <si>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</si>
  <si>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</si>
  <si>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</si>
  <si>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</si>
  <si>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</si>
  <si>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</si>
  <si>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</si>
  <si>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</si>
  <si>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Molėtų socialinės paramos centras</t>
  </si>
  <si>
    <t>PAGAL  2015.06.30 D. DUOMENIS</t>
  </si>
  <si>
    <t>Pateikimo valiuta ir tikslumas: eurais arba tūkstančiais eurų</t>
  </si>
  <si>
    <t>Vyr. buhalterė</t>
  </si>
  <si>
    <t>Neringa Tūbienė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</si>
  <si>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</si>
  <si>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</si>
  <si>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</si>
  <si>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</si>
  <si>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</si>
  <si>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</si>
  <si>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</si>
  <si>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</si>
  <si>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</si>
  <si>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</si>
  <si>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</si>
  <si>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</si>
  <si>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</si>
  <si>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</si>
  <si>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</si>
  <si>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</si>
  <si>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</si>
  <si>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</si>
  <si>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</si>
  <si>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</si>
  <si>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</si>
  <si>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</si>
  <si>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</si>
  <si>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</si>
  <si>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</si>
  <si>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</si>
  <si>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</si>
  <si>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</si>
  <si>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</si>
  <si>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</si>
  <si>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</si>
  <si>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</si>
  <si>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</si>
  <si>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</si>
  <si>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</si>
  <si>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</si>
  <si>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</si>
  <si>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</si>
  <si>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</si>
  <si>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</si>
  <si>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</si>
  <si>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</si>
  <si>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</si>
  <si>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</si>
  <si>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</si>
  <si>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</si>
  <si>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</si>
  <si>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</si>
  <si>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</si>
  <si>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</si>
  <si>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</si>
  <si>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</si>
  <si>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</si>
  <si>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</si>
  <si>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</si>
  <si>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</si>
  <si>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</si>
  <si>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</si>
  <si>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</si>
  <si>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</si>
  <si>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</si>
  <si>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</si>
  <si>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</si>
  <si>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</si>
  <si>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</si>
  <si>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</si>
  <si>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</si>
  <si>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</si>
  <si>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</si>
  <si>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</si>
  <si>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</si>
  <si>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</si>
  <si>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</si>
  <si>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</si>
  <si>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</si>
  <si>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</si>
  <si>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</si>
  <si>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</si>
  <si>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</si>
  <si>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</si>
  <si>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</si>
  <si>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</si>
  <si>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</si>
  <si>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</si>
  <si>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</si>
  <si>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</si>
  <si>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</si>
  <si>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</si>
  <si>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</si>
  <si>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</si>
  <si>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</si>
  <si>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</si>
  <si>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</si>
  <si>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</si>
  <si>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</si>
  <si>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</si>
  <si>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</si>
  <si>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</si>
  <si>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</si>
  <si>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</si>
  <si>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</si>
  <si>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</si>
  <si>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</si>
  <si>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</si>
  <si>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</si>
  <si>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</si>
  <si>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</si>
  <si>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</si>
  <si>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</si>
  <si>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</si>
  <si>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</si>
  <si>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</si>
  <si>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</si>
  <si>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</si>
  <si>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</si>
  <si>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</si>
  <si>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</si>
  <si>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</si>
  <si>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</si>
  <si>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</si>
  <si>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</si>
  <si>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</si>
  <si>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</si>
  <si>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</si>
  <si>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</si>
  <si>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2015.07.23 Nr. BSŽ-    </t>
  </si>
  <si>
    <t xml:space="preserve">2015.07.23 Nr. BSŽ-     </t>
  </si>
  <si>
    <t>345.38</t>
  </si>
  <si>
    <t xml:space="preserve">                                                                    Įmonės kodas 188713552, Vilniaus g.45, Molėtai</t>
  </si>
  <si>
    <t>Vyr. socialinė darbuotoja, pavaduojanti Centro direktorę</t>
  </si>
  <si>
    <t>Dalia Umbrasienė</t>
  </si>
  <si>
    <t>Įmonės kodas 188713552, Vilniaus g.45, Molėtai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</si>
</sst>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u/>
      <sz val="11"/>
      <name val="TimesNewRoman,Bold"/>
    </font>
    <font>
      <u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2" fontId="14" fillId="2" borderId="0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zoomScaleNormal="100" zoomScaleSheetLayoutView="100" workbookViewId="0">
      <selection activeCell="E81" sqref="E81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164" t="s">
        <v>94</v>
      </c>
      <c r="F2" s="165"/>
      <c r="G2" s="165"/>
    </row>
    <row r="3" spans="1:9">
      <c r="E3" s="166" t="s">
        <v>112</v>
      </c>
      <c r="F3" s="167"/>
      <c r="G3" s="167"/>
    </row>
    <row r="5" spans="1:9">
      <c r="A5" s="174" t="s">
        <v>93</v>
      </c>
      <c r="B5" s="175"/>
      <c r="C5" s="175"/>
      <c r="D5" s="175"/>
      <c r="E5" s="175"/>
      <c r="F5" s="173"/>
      <c r="G5" s="173"/>
    </row>
    <row r="6" spans="1:9">
      <c r="A6" s="176"/>
      <c r="B6" s="176"/>
      <c r="C6" s="176"/>
      <c r="D6" s="176"/>
      <c r="E6" s="176"/>
      <c r="F6" s="176"/>
      <c r="G6" s="176"/>
    </row>
    <row r="7" spans="1:9">
      <c r="A7" s="168" t="s">
        <v>132</v>
      </c>
      <c r="B7" s="169"/>
      <c r="C7" s="169"/>
      <c r="D7" s="169"/>
      <c r="E7" s="169"/>
      <c r="F7" s="170"/>
      <c r="G7" s="170"/>
    </row>
    <row r="8" spans="1:9">
      <c r="A8" s="171" t="s">
        <v>113</v>
      </c>
      <c r="B8" s="172"/>
      <c r="C8" s="172"/>
      <c r="D8" s="172"/>
      <c r="E8" s="172"/>
      <c r="F8" s="173"/>
      <c r="G8" s="173"/>
    </row>
    <row r="9" spans="1:9" ht="12.75" customHeight="1">
      <c r="A9" s="162" t="s">
        <v>265</v>
      </c>
      <c r="B9" s="163"/>
      <c r="C9" s="163"/>
      <c r="D9" s="163"/>
      <c r="E9" s="163"/>
      <c r="F9" s="163"/>
      <c r="G9" s="163"/>
      <c r="H9" s="163"/>
      <c r="I9" s="163"/>
    </row>
    <row r="10" spans="1:9">
      <c r="A10" s="181" t="s">
        <v>114</v>
      </c>
      <c r="B10" s="182"/>
      <c r="C10" s="182"/>
      <c r="D10" s="182"/>
      <c r="E10" s="182"/>
      <c r="F10" s="183"/>
      <c r="G10" s="183"/>
    </row>
    <row r="11" spans="1:9">
      <c r="A11" s="183"/>
      <c r="B11" s="183"/>
      <c r="C11" s="183"/>
      <c r="D11" s="183"/>
      <c r="E11" s="183"/>
      <c r="F11" s="183"/>
      <c r="G11" s="183"/>
    </row>
    <row r="12" spans="1:9">
      <c r="A12" s="180"/>
      <c r="B12" s="173"/>
      <c r="C12" s="173"/>
      <c r="D12" s="173"/>
      <c r="E12" s="173"/>
    </row>
    <row r="13" spans="1:9">
      <c r="A13" s="174" t="s">
        <v>0</v>
      </c>
      <c r="B13" s="175"/>
      <c r="C13" s="175"/>
      <c r="D13" s="175"/>
      <c r="E13" s="175"/>
      <c r="F13" s="184"/>
      <c r="G13" s="184"/>
    </row>
    <row r="14" spans="1:9">
      <c r="A14" s="174" t="s">
        <v>133</v>
      </c>
      <c r="B14" s="175"/>
      <c r="C14" s="175"/>
      <c r="D14" s="175"/>
      <c r="E14" s="175"/>
      <c r="F14" s="184"/>
      <c r="G14" s="184"/>
    </row>
    <row r="15" spans="1:9">
      <c r="A15" s="8"/>
      <c r="B15" s="63"/>
      <c r="C15" s="63"/>
      <c r="D15" s="63"/>
      <c r="E15" s="63"/>
      <c r="F15" s="64"/>
      <c r="G15" s="64"/>
    </row>
    <row r="16" spans="1:9">
      <c r="A16" s="185" t="s">
        <v>262</v>
      </c>
      <c r="B16" s="186"/>
      <c r="C16" s="186"/>
      <c r="D16" s="186"/>
      <c r="E16" s="186"/>
      <c r="F16" s="187"/>
      <c r="G16" s="187"/>
    </row>
    <row r="17" spans="1:9">
      <c r="A17" s="171" t="s">
        <v>1</v>
      </c>
      <c r="B17" s="171"/>
      <c r="C17" s="171"/>
      <c r="D17" s="171"/>
      <c r="E17" s="171"/>
      <c r="F17" s="188"/>
      <c r="G17" s="188"/>
    </row>
    <row r="18" spans="1:9" ht="12.75" customHeight="1">
      <c r="A18" s="8"/>
      <c r="B18" s="9"/>
      <c r="C18" s="9"/>
      <c r="D18" s="189" t="s">
        <v>134</v>
      </c>
      <c r="E18" s="189"/>
      <c r="F18" s="189"/>
      <c r="G18" s="189"/>
    </row>
    <row r="19" spans="1:9" ht="67.5" customHeight="1">
      <c r="A19" s="3" t="s">
        <v>2</v>
      </c>
      <c r="B19" s="177" t="s">
        <v>3</v>
      </c>
      <c r="C19" s="178"/>
      <c r="D19" s="179"/>
      <c r="E19" s="2" t="s">
        <v>4</v>
      </c>
      <c r="F19" s="1" t="s">
        <v>5</v>
      </c>
      <c r="G19" s="1" t="s">
        <v>6</v>
      </c>
      <c r="I19" s="95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323326.03999999992</v>
      </c>
      <c r="G20" s="87">
        <f>SUM(G21,G27,G38,G39)</f>
        <v>326571.14999999997</v>
      </c>
      <c r="I20" s="96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97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8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98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8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98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8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323326.03999999992</v>
      </c>
      <c r="G27" s="88">
        <f>SUM(G28:G37)</f>
        <v>326571.14999999997</v>
      </c>
      <c r="I27" s="98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8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321052.77999999997</v>
      </c>
      <c r="G29" s="88">
        <v>323747.5</v>
      </c>
      <c r="I29" s="98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8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8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8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8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8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2168.0400000000018</v>
      </c>
      <c r="G35" s="88">
        <v>2626.99</v>
      </c>
      <c r="I35" s="98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105.22000000000003</v>
      </c>
      <c r="G36" s="88">
        <v>196.66</v>
      </c>
      <c r="I36" s="98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98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8"/>
    </row>
    <row r="39" spans="1:9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  <c r="I39" s="98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8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15794.289999999999</v>
      </c>
      <c r="G41" s="87">
        <f>SUM(G42,G48,G49,G56,G57)</f>
        <v>9944.1299999999992</v>
      </c>
      <c r="I41" s="99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119.88</v>
      </c>
      <c r="G42" s="88">
        <f>SUM(G43:G47)</f>
        <v>174.3</v>
      </c>
      <c r="I42" s="98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8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119.88</v>
      </c>
      <c r="G44" s="88">
        <v>174.3</v>
      </c>
      <c r="I44" s="98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98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98"/>
    </row>
    <row r="47" spans="1:9" s="12" customFormat="1" ht="12.75" customHeight="1">
      <c r="A47" s="18" t="s">
        <v>92</v>
      </c>
      <c r="B47" s="32"/>
      <c r="C47" s="190" t="s">
        <v>103</v>
      </c>
      <c r="D47" s="191"/>
      <c r="E47" s="82"/>
      <c r="F47" s="88"/>
      <c r="G47" s="88"/>
      <c r="I47" s="98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>
        <v>5</v>
      </c>
      <c r="F48" s="88">
        <v>388.2</v>
      </c>
      <c r="G48" s="88">
        <v>422.45</v>
      </c>
      <c r="I48" s="98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15286.21</v>
      </c>
      <c r="G49" s="88">
        <f>SUM(G50:G55)</f>
        <v>9347.3799999999992</v>
      </c>
      <c r="I49" s="98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8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8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8"/>
    </row>
    <row r="53" spans="1:9" s="12" customFormat="1" ht="12.75" customHeight="1">
      <c r="A53" s="18" t="s">
        <v>41</v>
      </c>
      <c r="B53" s="26"/>
      <c r="C53" s="190" t="s">
        <v>89</v>
      </c>
      <c r="D53" s="191"/>
      <c r="E53" s="85">
        <v>6</v>
      </c>
      <c r="F53" s="88">
        <v>120.8</v>
      </c>
      <c r="G53" s="88"/>
      <c r="I53" s="98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>
        <v>7</v>
      </c>
      <c r="F54" s="88">
        <v>15165.41</v>
      </c>
      <c r="G54" s="88">
        <v>9347.3799999999992</v>
      </c>
      <c r="I54" s="98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8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8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/>
      <c r="G57" s="88"/>
      <c r="I57" s="98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339120.3299999999</v>
      </c>
      <c r="G58" s="88">
        <f>SUM(G20,G40,G41)</f>
        <v>336515.27999999997</v>
      </c>
      <c r="I58" s="98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>
        <v>8</v>
      </c>
      <c r="F59" s="87">
        <f>SUM(F60:F63)</f>
        <v>322609.48</v>
      </c>
      <c r="G59" s="87">
        <f>SUM(G60:G63)</f>
        <v>326272.62999999995</v>
      </c>
      <c r="I59" s="99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186.16000000000349</v>
      </c>
      <c r="G60" s="88">
        <v>232.66</v>
      </c>
      <c r="I60" s="98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152052.93</v>
      </c>
      <c r="G61" s="88">
        <v>154283.16</v>
      </c>
      <c r="I61" s="98"/>
    </row>
    <row r="62" spans="1:9" s="12" customFormat="1" ht="12.75" customHeight="1">
      <c r="A62" s="30" t="s">
        <v>36</v>
      </c>
      <c r="B62" s="192" t="s">
        <v>104</v>
      </c>
      <c r="C62" s="193"/>
      <c r="D62" s="194"/>
      <c r="E62" s="30"/>
      <c r="F62" s="88">
        <v>169709.52</v>
      </c>
      <c r="G62" s="88">
        <v>171005.4</v>
      </c>
      <c r="I62" s="98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660.87</v>
      </c>
      <c r="G63" s="88">
        <v>751.41</v>
      </c>
      <c r="I63" s="98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14232.33</v>
      </c>
      <c r="G64" s="87">
        <f>SUM(G65,G69)</f>
        <v>9196.0399999999991</v>
      </c>
      <c r="I64" s="99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8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8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8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8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14232.33</v>
      </c>
      <c r="G69" s="88">
        <f>SUM(G70:G75,G78:G83)</f>
        <v>9196.0399999999991</v>
      </c>
      <c r="I69" s="98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8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8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8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8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8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8"/>
    </row>
    <row r="76" spans="1:9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  <c r="I76" s="98"/>
    </row>
    <row r="77" spans="1:9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  <c r="I77" s="98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8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98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>
        <v>9</v>
      </c>
      <c r="F80" s="88">
        <v>342.96</v>
      </c>
      <c r="G80" s="88">
        <v>42.64</v>
      </c>
      <c r="I80" s="98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98"/>
    </row>
    <row r="82" spans="1:9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13889.37</v>
      </c>
      <c r="G82" s="88">
        <v>9153.4</v>
      </c>
      <c r="I82" s="98"/>
    </row>
    <row r="83" spans="1:9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  <c r="I83" s="98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2278.52</v>
      </c>
      <c r="G84" s="87">
        <f>SUM(G85,G86,G89,G90)</f>
        <v>1046.6099999999999</v>
      </c>
      <c r="I84" s="99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8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8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8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8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8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2278.52</v>
      </c>
      <c r="G90" s="88">
        <f>SUM(G91,G92)</f>
        <v>1046.6099999999999</v>
      </c>
      <c r="I90" s="98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1231.9100000000001</v>
      </c>
      <c r="G91" s="88">
        <v>1046.6099999999999</v>
      </c>
      <c r="I91" s="98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1046.6099999999999</v>
      </c>
      <c r="G92" s="88"/>
      <c r="I92" s="98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9"/>
    </row>
    <row r="94" spans="1:9" s="12" customFormat="1" ht="25.5" customHeight="1">
      <c r="A94" s="1"/>
      <c r="B94" s="195" t="s">
        <v>120</v>
      </c>
      <c r="C94" s="196"/>
      <c r="D94" s="191"/>
      <c r="E94" s="30"/>
      <c r="F94" s="89">
        <f>SUM(F59,F64,F84,F93)</f>
        <v>339120.33</v>
      </c>
      <c r="G94" s="89">
        <f>SUM(G59,G64,G84,G93)</f>
        <v>336515.27999999991</v>
      </c>
      <c r="I94" s="98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98" t="s">
        <v>266</v>
      </c>
      <c r="B96" s="198"/>
      <c r="C96" s="198"/>
      <c r="D96" s="198"/>
      <c r="E96" s="91"/>
      <c r="F96" s="172" t="s">
        <v>267</v>
      </c>
      <c r="G96" s="172"/>
    </row>
    <row r="97" spans="1:8" s="12" customFormat="1" ht="12.75" customHeight="1">
      <c r="A97" s="197" t="s">
        <v>129</v>
      </c>
      <c r="B97" s="197"/>
      <c r="C97" s="197"/>
      <c r="D97" s="197"/>
      <c r="E97" s="42" t="s">
        <v>130</v>
      </c>
      <c r="F97" s="171" t="s">
        <v>111</v>
      </c>
      <c r="G97" s="171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200" t="s">
        <v>135</v>
      </c>
      <c r="B99" s="200"/>
      <c r="C99" s="200"/>
      <c r="D99" s="200"/>
      <c r="E99" s="92"/>
      <c r="F99" s="182" t="s">
        <v>136</v>
      </c>
      <c r="G99" s="182"/>
    </row>
    <row r="100" spans="1:8" s="12" customFormat="1" ht="12.75" customHeight="1">
      <c r="A100" s="199" t="s">
        <v>131</v>
      </c>
      <c r="B100" s="199"/>
      <c r="C100" s="199"/>
      <c r="D100" s="199"/>
      <c r="E100" s="61" t="s">
        <v>130</v>
      </c>
      <c r="F100" s="181" t="s">
        <v>111</v>
      </c>
      <c r="G100" s="181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12:E12"/>
    <mergeCell ref="A10:G11"/>
    <mergeCell ref="A13:G13"/>
    <mergeCell ref="A14:G14"/>
    <mergeCell ref="A16:G16"/>
    <mergeCell ref="A17:G17"/>
    <mergeCell ref="D18:G18"/>
    <mergeCell ref="A9:I9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K66" sqref="K66"/>
    </sheetView>
  </sheetViews>
  <sheetFormatPr defaultRowHeight="12.75"/>
  <cols>
    <col min="1" max="1" width="7.7109375" style="94" customWidth="1"/>
    <col min="2" max="2" width="1.5703125" style="94" hidden="1" customWidth="1"/>
    <col min="3" max="3" width="30.140625" style="94" customWidth="1"/>
    <col min="4" max="4" width="18.28515625" style="94" customWidth="1"/>
    <col min="5" max="5" width="0" style="94" hidden="1" customWidth="1"/>
    <col min="6" max="6" width="7.42578125" style="94" customWidth="1"/>
    <col min="7" max="7" width="11.5703125" style="94" customWidth="1"/>
    <col min="8" max="8" width="12.5703125" style="94" customWidth="1"/>
    <col min="9" max="9" width="12.85546875" style="94" customWidth="1"/>
    <col min="10" max="10" width="9.140625" style="94"/>
    <col min="11" max="11" width="88.85546875" style="94" customWidth="1"/>
    <col min="12" max="16384" width="9.140625" style="94"/>
  </cols>
  <sheetData>
    <row r="1" spans="1:9">
      <c r="G1" s="100"/>
      <c r="H1" s="100"/>
    </row>
    <row r="2" spans="1:9" ht="15.75">
      <c r="D2" s="101"/>
      <c r="G2" s="102" t="s">
        <v>137</v>
      </c>
      <c r="H2" s="103"/>
      <c r="I2" s="103"/>
    </row>
    <row r="3" spans="1:9" ht="15.75">
      <c r="G3" s="102" t="s">
        <v>112</v>
      </c>
      <c r="H3" s="103"/>
      <c r="I3" s="103"/>
    </row>
    <row r="5" spans="1:9" ht="15.75">
      <c r="A5" s="203" t="s">
        <v>138</v>
      </c>
      <c r="B5" s="176"/>
      <c r="C5" s="176"/>
      <c r="D5" s="176"/>
      <c r="E5" s="176"/>
      <c r="F5" s="176"/>
      <c r="G5" s="176"/>
      <c r="H5" s="176"/>
      <c r="I5" s="176"/>
    </row>
    <row r="6" spans="1:9" ht="15.75">
      <c r="A6" s="204" t="s">
        <v>139</v>
      </c>
      <c r="B6" s="176"/>
      <c r="C6" s="176"/>
      <c r="D6" s="176"/>
      <c r="E6" s="176"/>
      <c r="F6" s="176"/>
      <c r="G6" s="176"/>
      <c r="H6" s="176"/>
      <c r="I6" s="176"/>
    </row>
    <row r="7" spans="1:9" ht="15.75">
      <c r="A7" s="205" t="s">
        <v>132</v>
      </c>
      <c r="B7" s="206"/>
      <c r="C7" s="206"/>
      <c r="D7" s="206"/>
      <c r="E7" s="206"/>
      <c r="F7" s="206"/>
      <c r="G7" s="206"/>
      <c r="H7" s="206"/>
      <c r="I7" s="206"/>
    </row>
    <row r="8" spans="1:9" ht="15">
      <c r="A8" s="201" t="s">
        <v>140</v>
      </c>
      <c r="B8" s="202"/>
      <c r="C8" s="202"/>
      <c r="D8" s="202"/>
      <c r="E8" s="202"/>
      <c r="F8" s="202"/>
      <c r="G8" s="202"/>
      <c r="H8" s="202"/>
      <c r="I8" s="202"/>
    </row>
    <row r="9" spans="1:9" ht="15">
      <c r="A9" s="207" t="s">
        <v>268</v>
      </c>
      <c r="B9" s="208"/>
      <c r="C9" s="208"/>
      <c r="D9" s="208"/>
      <c r="E9" s="208"/>
      <c r="F9" s="208"/>
      <c r="G9" s="208"/>
      <c r="H9" s="208"/>
      <c r="I9" s="208"/>
    </row>
    <row r="10" spans="1:9" ht="15">
      <c r="A10" s="201" t="s">
        <v>141</v>
      </c>
      <c r="B10" s="202"/>
      <c r="C10" s="202"/>
      <c r="D10" s="202"/>
      <c r="E10" s="202"/>
      <c r="F10" s="202"/>
      <c r="G10" s="202"/>
      <c r="H10" s="202"/>
      <c r="I10" s="202"/>
    </row>
    <row r="11" spans="1:9" ht="15">
      <c r="A11" s="201" t="s">
        <v>142</v>
      </c>
      <c r="B11" s="176"/>
      <c r="C11" s="176"/>
      <c r="D11" s="176"/>
      <c r="E11" s="176"/>
      <c r="F11" s="176"/>
      <c r="G11" s="176"/>
      <c r="H11" s="176"/>
      <c r="I11" s="176"/>
    </row>
    <row r="12" spans="1:9" ht="15">
      <c r="A12" s="210"/>
      <c r="B12" s="202"/>
      <c r="C12" s="202"/>
      <c r="D12" s="202"/>
      <c r="E12" s="202"/>
      <c r="F12" s="202"/>
      <c r="G12" s="202"/>
      <c r="H12" s="202"/>
      <c r="I12" s="202"/>
    </row>
    <row r="13" spans="1:9" ht="15">
      <c r="A13" s="211" t="s">
        <v>143</v>
      </c>
      <c r="B13" s="212"/>
      <c r="C13" s="212"/>
      <c r="D13" s="212"/>
      <c r="E13" s="212"/>
      <c r="F13" s="212"/>
      <c r="G13" s="212"/>
      <c r="H13" s="212"/>
      <c r="I13" s="212"/>
    </row>
    <row r="14" spans="1:9" ht="15">
      <c r="A14" s="201"/>
      <c r="B14" s="202"/>
      <c r="C14" s="202"/>
      <c r="D14" s="202"/>
      <c r="E14" s="202"/>
      <c r="F14" s="202"/>
      <c r="G14" s="202"/>
      <c r="H14" s="202"/>
      <c r="I14" s="202"/>
    </row>
    <row r="15" spans="1:9" ht="15">
      <c r="A15" s="211" t="s">
        <v>133</v>
      </c>
      <c r="B15" s="212"/>
      <c r="C15" s="212"/>
      <c r="D15" s="212"/>
      <c r="E15" s="212"/>
      <c r="F15" s="212"/>
      <c r="G15" s="212"/>
      <c r="H15" s="212"/>
      <c r="I15" s="212"/>
    </row>
    <row r="16" spans="1:9" ht="9.75" customHeight="1">
      <c r="A16" s="104"/>
      <c r="B16" s="105"/>
      <c r="C16" s="105"/>
      <c r="D16" s="105"/>
      <c r="E16" s="105"/>
      <c r="F16" s="105"/>
      <c r="G16" s="105"/>
      <c r="H16" s="105"/>
      <c r="I16" s="105"/>
    </row>
    <row r="17" spans="1:11" ht="15">
      <c r="A17" s="213" t="s">
        <v>263</v>
      </c>
      <c r="B17" s="202"/>
      <c r="C17" s="202"/>
      <c r="D17" s="202"/>
      <c r="E17" s="202"/>
      <c r="F17" s="202"/>
      <c r="G17" s="202"/>
      <c r="H17" s="202"/>
      <c r="I17" s="202"/>
    </row>
    <row r="18" spans="1:11" ht="15">
      <c r="A18" s="201" t="s">
        <v>1</v>
      </c>
      <c r="B18" s="202"/>
      <c r="C18" s="202"/>
      <c r="D18" s="202"/>
      <c r="E18" s="202"/>
      <c r="F18" s="202"/>
      <c r="G18" s="202"/>
      <c r="H18" s="202"/>
      <c r="I18" s="202"/>
    </row>
    <row r="19" spans="1:11" s="105" customFormat="1" ht="15">
      <c r="A19" s="214" t="s">
        <v>144</v>
      </c>
      <c r="B19" s="202"/>
      <c r="C19" s="202"/>
      <c r="D19" s="202"/>
      <c r="E19" s="202"/>
      <c r="F19" s="202"/>
      <c r="G19" s="202"/>
      <c r="H19" s="202"/>
      <c r="I19" s="202"/>
      <c r="K19" s="106"/>
    </row>
    <row r="20" spans="1:11" s="108" customFormat="1" ht="50.1" customHeight="1">
      <c r="A20" s="215" t="s">
        <v>2</v>
      </c>
      <c r="B20" s="215"/>
      <c r="C20" s="215" t="s">
        <v>3</v>
      </c>
      <c r="D20" s="216"/>
      <c r="E20" s="216"/>
      <c r="F20" s="216"/>
      <c r="G20" s="107" t="s">
        <v>145</v>
      </c>
      <c r="H20" s="107" t="s">
        <v>146</v>
      </c>
      <c r="I20" s="107" t="s">
        <v>147</v>
      </c>
      <c r="K20" s="109"/>
    </row>
    <row r="21" spans="1:11" ht="15.75">
      <c r="A21" s="110" t="s">
        <v>7</v>
      </c>
      <c r="B21" s="111" t="s">
        <v>148</v>
      </c>
      <c r="C21" s="217" t="s">
        <v>148</v>
      </c>
      <c r="D21" s="218"/>
      <c r="E21" s="218"/>
      <c r="F21" s="218"/>
      <c r="G21" s="112"/>
      <c r="H21" s="113">
        <f>SUM(H22,H27,H28)</f>
        <v>150010.04000000004</v>
      </c>
      <c r="I21" s="113">
        <f>SUM(I22,I27,I28)</f>
        <v>139905.79999999999</v>
      </c>
      <c r="K21" s="114"/>
    </row>
    <row r="22" spans="1:11" ht="15.75">
      <c r="A22" s="115" t="s">
        <v>9</v>
      </c>
      <c r="B22" s="116" t="s">
        <v>149</v>
      </c>
      <c r="C22" s="209" t="s">
        <v>149</v>
      </c>
      <c r="D22" s="209"/>
      <c r="E22" s="209"/>
      <c r="F22" s="209"/>
      <c r="G22" s="117">
        <v>1</v>
      </c>
      <c r="H22" s="118">
        <f>SUM(H23:H26)</f>
        <v>148182.69000000003</v>
      </c>
      <c r="I22" s="118">
        <v>138187.07999999999</v>
      </c>
      <c r="K22" s="119"/>
    </row>
    <row r="23" spans="1:11" ht="15.75">
      <c r="A23" s="115" t="s">
        <v>150</v>
      </c>
      <c r="B23" s="116" t="s">
        <v>60</v>
      </c>
      <c r="C23" s="209" t="s">
        <v>60</v>
      </c>
      <c r="D23" s="209"/>
      <c r="E23" s="209"/>
      <c r="F23" s="209"/>
      <c r="G23" s="117"/>
      <c r="H23" s="120">
        <v>50504.800000000003</v>
      </c>
      <c r="I23" s="120">
        <v>45203.1</v>
      </c>
      <c r="K23" s="121"/>
    </row>
    <row r="24" spans="1:11" ht="15.75">
      <c r="A24" s="115" t="s">
        <v>151</v>
      </c>
      <c r="B24" s="122" t="s">
        <v>152</v>
      </c>
      <c r="C24" s="219" t="s">
        <v>152</v>
      </c>
      <c r="D24" s="219"/>
      <c r="E24" s="219"/>
      <c r="F24" s="219"/>
      <c r="G24" s="117"/>
      <c r="H24" s="120">
        <v>96291.47</v>
      </c>
      <c r="I24" s="120">
        <v>91342.720000000001</v>
      </c>
      <c r="K24" s="121"/>
    </row>
    <row r="25" spans="1:11" ht="15.75">
      <c r="A25" s="115" t="s">
        <v>153</v>
      </c>
      <c r="B25" s="116" t="s">
        <v>154</v>
      </c>
      <c r="C25" s="219" t="s">
        <v>154</v>
      </c>
      <c r="D25" s="219"/>
      <c r="E25" s="219"/>
      <c r="F25" s="219"/>
      <c r="G25" s="117"/>
      <c r="H25" s="120">
        <v>1295.8800000000001</v>
      </c>
      <c r="I25" s="120">
        <v>1295.8900000000001</v>
      </c>
      <c r="K25" s="121"/>
    </row>
    <row r="26" spans="1:11" ht="15.75">
      <c r="A26" s="115" t="s">
        <v>155</v>
      </c>
      <c r="B26" s="122" t="s">
        <v>156</v>
      </c>
      <c r="C26" s="219" t="s">
        <v>156</v>
      </c>
      <c r="D26" s="219"/>
      <c r="E26" s="219"/>
      <c r="F26" s="219"/>
      <c r="G26" s="117"/>
      <c r="H26" s="120">
        <v>90.54</v>
      </c>
      <c r="I26" s="120" t="s">
        <v>264</v>
      </c>
      <c r="K26" s="121"/>
    </row>
    <row r="27" spans="1:11" ht="15.75">
      <c r="A27" s="115" t="s">
        <v>16</v>
      </c>
      <c r="B27" s="116" t="s">
        <v>157</v>
      </c>
      <c r="C27" s="219" t="s">
        <v>157</v>
      </c>
      <c r="D27" s="219"/>
      <c r="E27" s="219"/>
      <c r="F27" s="219"/>
      <c r="G27" s="117"/>
      <c r="H27" s="118"/>
      <c r="I27" s="123"/>
      <c r="K27" s="124"/>
    </row>
    <row r="28" spans="1:11" ht="15.75">
      <c r="A28" s="115" t="s">
        <v>36</v>
      </c>
      <c r="B28" s="116" t="s">
        <v>158</v>
      </c>
      <c r="C28" s="219" t="s">
        <v>158</v>
      </c>
      <c r="D28" s="219"/>
      <c r="E28" s="219"/>
      <c r="F28" s="219"/>
      <c r="G28" s="117"/>
      <c r="H28" s="118">
        <f>SUM(H29)+SUM(H30)</f>
        <v>1827.35</v>
      </c>
      <c r="I28" s="118">
        <f>SUM(I29)+SUM(I30)</f>
        <v>1718.72</v>
      </c>
      <c r="K28" s="124"/>
    </row>
    <row r="29" spans="1:11" ht="15.75">
      <c r="A29" s="115" t="s">
        <v>159</v>
      </c>
      <c r="B29" s="122" t="s">
        <v>160</v>
      </c>
      <c r="C29" s="219" t="s">
        <v>160</v>
      </c>
      <c r="D29" s="219"/>
      <c r="E29" s="219"/>
      <c r="F29" s="219"/>
      <c r="G29" s="117">
        <v>2</v>
      </c>
      <c r="H29" s="120">
        <v>1827.35</v>
      </c>
      <c r="I29" s="120">
        <v>1718.72</v>
      </c>
      <c r="K29" s="121"/>
    </row>
    <row r="30" spans="1:11" ht="15.75">
      <c r="A30" s="115" t="s">
        <v>161</v>
      </c>
      <c r="B30" s="122" t="s">
        <v>162</v>
      </c>
      <c r="C30" s="219" t="s">
        <v>162</v>
      </c>
      <c r="D30" s="219"/>
      <c r="E30" s="219"/>
      <c r="F30" s="219"/>
      <c r="G30" s="117"/>
      <c r="H30" s="120"/>
      <c r="I30" s="120"/>
      <c r="K30" s="121"/>
    </row>
    <row r="31" spans="1:11" ht="15.75">
      <c r="A31" s="110" t="s">
        <v>45</v>
      </c>
      <c r="B31" s="111" t="s">
        <v>163</v>
      </c>
      <c r="C31" s="217" t="s">
        <v>163</v>
      </c>
      <c r="D31" s="217"/>
      <c r="E31" s="217"/>
      <c r="F31" s="217"/>
      <c r="G31" s="112"/>
      <c r="H31" s="113">
        <f>SUM(H32:H45)</f>
        <v>148778.13</v>
      </c>
      <c r="I31" s="113">
        <f>SUM(I32:I45)</f>
        <v>138187.07999999999</v>
      </c>
      <c r="K31" s="125"/>
    </row>
    <row r="32" spans="1:11" ht="15.75">
      <c r="A32" s="115" t="s">
        <v>9</v>
      </c>
      <c r="B32" s="116" t="s">
        <v>164</v>
      </c>
      <c r="C32" s="219" t="s">
        <v>165</v>
      </c>
      <c r="D32" s="220"/>
      <c r="E32" s="220"/>
      <c r="F32" s="220"/>
      <c r="G32" s="117">
        <v>3</v>
      </c>
      <c r="H32" s="120">
        <v>139346.66999999998</v>
      </c>
      <c r="I32" s="120">
        <v>128921.02</v>
      </c>
      <c r="K32" s="121"/>
    </row>
    <row r="33" spans="1:11" ht="15.75">
      <c r="A33" s="115" t="s">
        <v>16</v>
      </c>
      <c r="B33" s="116" t="s">
        <v>166</v>
      </c>
      <c r="C33" s="219" t="s">
        <v>167</v>
      </c>
      <c r="D33" s="220"/>
      <c r="E33" s="220"/>
      <c r="F33" s="220"/>
      <c r="G33" s="117"/>
      <c r="H33" s="120">
        <v>3245.11</v>
      </c>
      <c r="I33" s="120">
        <v>3136.62</v>
      </c>
      <c r="K33" s="121"/>
    </row>
    <row r="34" spans="1:11" ht="15.75">
      <c r="A34" s="115" t="s">
        <v>36</v>
      </c>
      <c r="B34" s="116" t="s">
        <v>168</v>
      </c>
      <c r="C34" s="219" t="s">
        <v>169</v>
      </c>
      <c r="D34" s="220"/>
      <c r="E34" s="220"/>
      <c r="F34" s="220"/>
      <c r="G34" s="117"/>
      <c r="H34" s="120">
        <v>2695.17</v>
      </c>
      <c r="I34" s="120">
        <v>2961.58</v>
      </c>
      <c r="K34" s="121"/>
    </row>
    <row r="35" spans="1:11" ht="15.75">
      <c r="A35" s="115" t="s">
        <v>44</v>
      </c>
      <c r="B35" s="116" t="s">
        <v>170</v>
      </c>
      <c r="C35" s="209" t="s">
        <v>171</v>
      </c>
      <c r="D35" s="220"/>
      <c r="E35" s="220"/>
      <c r="F35" s="220"/>
      <c r="G35" s="117"/>
      <c r="H35" s="120">
        <v>39.64</v>
      </c>
      <c r="I35" s="120"/>
      <c r="K35" s="121"/>
    </row>
    <row r="36" spans="1:11" ht="15.75">
      <c r="A36" s="115" t="s">
        <v>55</v>
      </c>
      <c r="B36" s="116" t="s">
        <v>172</v>
      </c>
      <c r="C36" s="209" t="s">
        <v>173</v>
      </c>
      <c r="D36" s="220"/>
      <c r="E36" s="220"/>
      <c r="F36" s="220"/>
      <c r="G36" s="117"/>
      <c r="H36" s="120">
        <v>1241.44</v>
      </c>
      <c r="I36" s="120">
        <v>1296.8800000000001</v>
      </c>
      <c r="K36" s="121"/>
    </row>
    <row r="37" spans="1:11" ht="15.75">
      <c r="A37" s="115" t="s">
        <v>174</v>
      </c>
      <c r="B37" s="116" t="s">
        <v>175</v>
      </c>
      <c r="C37" s="209" t="s">
        <v>176</v>
      </c>
      <c r="D37" s="220"/>
      <c r="E37" s="220"/>
      <c r="F37" s="220"/>
      <c r="G37" s="117"/>
      <c r="H37" s="120">
        <v>93.17</v>
      </c>
      <c r="I37" s="120"/>
      <c r="K37" s="121"/>
    </row>
    <row r="38" spans="1:11" ht="15.75">
      <c r="A38" s="115" t="s">
        <v>177</v>
      </c>
      <c r="B38" s="116" t="s">
        <v>178</v>
      </c>
      <c r="C38" s="209" t="s">
        <v>179</v>
      </c>
      <c r="D38" s="220"/>
      <c r="E38" s="220"/>
      <c r="F38" s="220"/>
      <c r="G38" s="117"/>
      <c r="H38" s="120"/>
      <c r="I38" s="120"/>
      <c r="K38" s="121"/>
    </row>
    <row r="39" spans="1:11" ht="15.75">
      <c r="A39" s="115" t="s">
        <v>180</v>
      </c>
      <c r="B39" s="116" t="s">
        <v>181</v>
      </c>
      <c r="C39" s="219" t="s">
        <v>181</v>
      </c>
      <c r="D39" s="220"/>
      <c r="E39" s="220"/>
      <c r="F39" s="220"/>
      <c r="G39" s="117"/>
      <c r="H39" s="120"/>
      <c r="I39" s="120"/>
      <c r="K39" s="121"/>
    </row>
    <row r="40" spans="1:11" ht="15.75">
      <c r="A40" s="115" t="s">
        <v>182</v>
      </c>
      <c r="B40" s="116" t="s">
        <v>183</v>
      </c>
      <c r="C40" s="209" t="s">
        <v>183</v>
      </c>
      <c r="D40" s="220"/>
      <c r="E40" s="220"/>
      <c r="F40" s="220"/>
      <c r="G40" s="117"/>
      <c r="H40" s="120">
        <v>829.71</v>
      </c>
      <c r="I40" s="120">
        <v>888.53</v>
      </c>
      <c r="K40" s="121"/>
    </row>
    <row r="41" spans="1:11" ht="15.75" customHeight="1">
      <c r="A41" s="115" t="s">
        <v>184</v>
      </c>
      <c r="B41" s="116" t="s">
        <v>185</v>
      </c>
      <c r="C41" s="219" t="s">
        <v>186</v>
      </c>
      <c r="D41" s="216"/>
      <c r="E41" s="216"/>
      <c r="F41" s="216"/>
      <c r="G41" s="117"/>
      <c r="H41" s="120"/>
      <c r="I41" s="120"/>
      <c r="K41" s="121"/>
    </row>
    <row r="42" spans="1:11" ht="15.75" customHeight="1">
      <c r="A42" s="115" t="s">
        <v>187</v>
      </c>
      <c r="B42" s="116" t="s">
        <v>188</v>
      </c>
      <c r="C42" s="219" t="s">
        <v>189</v>
      </c>
      <c r="D42" s="220"/>
      <c r="E42" s="220"/>
      <c r="F42" s="220"/>
      <c r="G42" s="117"/>
      <c r="H42" s="120"/>
      <c r="I42" s="120"/>
      <c r="K42" s="121"/>
    </row>
    <row r="43" spans="1:11" ht="15.75">
      <c r="A43" s="115" t="s">
        <v>190</v>
      </c>
      <c r="B43" s="116" t="s">
        <v>191</v>
      </c>
      <c r="C43" s="219" t="s">
        <v>192</v>
      </c>
      <c r="D43" s="220"/>
      <c r="E43" s="220"/>
      <c r="F43" s="220"/>
      <c r="G43" s="117"/>
      <c r="H43" s="120"/>
      <c r="I43" s="120"/>
      <c r="K43" s="121"/>
    </row>
    <row r="44" spans="1:11" ht="15.75">
      <c r="A44" s="115" t="s">
        <v>193</v>
      </c>
      <c r="B44" s="116" t="s">
        <v>194</v>
      </c>
      <c r="C44" s="219" t="s">
        <v>195</v>
      </c>
      <c r="D44" s="220"/>
      <c r="E44" s="220"/>
      <c r="F44" s="220"/>
      <c r="G44" s="117"/>
      <c r="H44" s="120">
        <v>935.15</v>
      </c>
      <c r="I44" s="120">
        <v>749.84</v>
      </c>
      <c r="K44" s="121"/>
    </row>
    <row r="45" spans="1:11" ht="15.75">
      <c r="A45" s="115" t="s">
        <v>196</v>
      </c>
      <c r="B45" s="116" t="s">
        <v>197</v>
      </c>
      <c r="C45" s="224" t="s">
        <v>198</v>
      </c>
      <c r="D45" s="225"/>
      <c r="E45" s="225"/>
      <c r="F45" s="226"/>
      <c r="G45" s="117">
        <v>4</v>
      </c>
      <c r="H45" s="120">
        <v>352.07</v>
      </c>
      <c r="I45" s="120">
        <v>232.61</v>
      </c>
      <c r="K45" s="121"/>
    </row>
    <row r="46" spans="1:11" ht="15.75">
      <c r="A46" s="111" t="s">
        <v>47</v>
      </c>
      <c r="B46" s="126" t="s">
        <v>199</v>
      </c>
      <c r="C46" s="221" t="s">
        <v>199</v>
      </c>
      <c r="D46" s="222"/>
      <c r="E46" s="222"/>
      <c r="F46" s="223"/>
      <c r="G46" s="112"/>
      <c r="H46" s="113">
        <f>H21-H31</f>
        <v>1231.9100000000326</v>
      </c>
      <c r="I46" s="113">
        <f>I21-I31</f>
        <v>1718.7200000000012</v>
      </c>
      <c r="K46" s="125"/>
    </row>
    <row r="47" spans="1:11" ht="15.75">
      <c r="A47" s="111" t="s">
        <v>58</v>
      </c>
      <c r="B47" s="111" t="s">
        <v>200</v>
      </c>
      <c r="C47" s="227" t="s">
        <v>200</v>
      </c>
      <c r="D47" s="222"/>
      <c r="E47" s="222"/>
      <c r="F47" s="223"/>
      <c r="G47" s="127"/>
      <c r="H47" s="113">
        <f>IF(TYPE(H48)=1,H48,0)-IF(TYPE(H49)=1,H49,0)-IF(TYPE(H50)=1,H50,0)</f>
        <v>0</v>
      </c>
      <c r="I47" s="113">
        <f>IF(TYPE(I48)=1,I48,0)-IF(TYPE(I49)=1,I49,0)-IF(TYPE(I50)=1,I50,0)</f>
        <v>0</v>
      </c>
      <c r="K47" s="125"/>
    </row>
    <row r="48" spans="1:11" ht="15.75">
      <c r="A48" s="122" t="s">
        <v>201</v>
      </c>
      <c r="B48" s="116" t="s">
        <v>202</v>
      </c>
      <c r="C48" s="224" t="s">
        <v>203</v>
      </c>
      <c r="D48" s="225"/>
      <c r="E48" s="225"/>
      <c r="F48" s="226"/>
      <c r="G48" s="128"/>
      <c r="H48" s="118"/>
      <c r="I48" s="120"/>
      <c r="K48" s="124"/>
    </row>
    <row r="49" spans="1:11" ht="15.75">
      <c r="A49" s="122" t="s">
        <v>16</v>
      </c>
      <c r="B49" s="116" t="s">
        <v>204</v>
      </c>
      <c r="C49" s="224" t="s">
        <v>204</v>
      </c>
      <c r="D49" s="225"/>
      <c r="E49" s="225"/>
      <c r="F49" s="226"/>
      <c r="G49" s="128"/>
      <c r="H49" s="120"/>
      <c r="I49" s="120"/>
      <c r="K49" s="121"/>
    </row>
    <row r="50" spans="1:11" ht="15.75">
      <c r="A50" s="122" t="s">
        <v>205</v>
      </c>
      <c r="B50" s="116" t="s">
        <v>206</v>
      </c>
      <c r="C50" s="224" t="s">
        <v>207</v>
      </c>
      <c r="D50" s="225"/>
      <c r="E50" s="225"/>
      <c r="F50" s="226"/>
      <c r="G50" s="128"/>
      <c r="H50" s="120"/>
      <c r="I50" s="120"/>
      <c r="K50" s="121"/>
    </row>
    <row r="51" spans="1:11" ht="15.75">
      <c r="A51" s="111" t="s">
        <v>63</v>
      </c>
      <c r="B51" s="126" t="s">
        <v>208</v>
      </c>
      <c r="C51" s="221" t="s">
        <v>208</v>
      </c>
      <c r="D51" s="222"/>
      <c r="E51" s="222"/>
      <c r="F51" s="223"/>
      <c r="G51" s="127"/>
      <c r="H51" s="120"/>
      <c r="I51" s="120"/>
      <c r="K51" s="121"/>
    </row>
    <row r="52" spans="1:11" ht="30" customHeight="1">
      <c r="A52" s="111" t="s">
        <v>75</v>
      </c>
      <c r="B52" s="126" t="s">
        <v>209</v>
      </c>
      <c r="C52" s="228" t="s">
        <v>209</v>
      </c>
      <c r="D52" s="229"/>
      <c r="E52" s="229"/>
      <c r="F52" s="230"/>
      <c r="G52" s="127"/>
      <c r="H52" s="120"/>
      <c r="I52" s="120"/>
      <c r="K52" s="121"/>
    </row>
    <row r="53" spans="1:11" ht="15.75">
      <c r="A53" s="111" t="s">
        <v>87</v>
      </c>
      <c r="B53" s="126" t="s">
        <v>210</v>
      </c>
      <c r="C53" s="221" t="s">
        <v>210</v>
      </c>
      <c r="D53" s="222"/>
      <c r="E53" s="222"/>
      <c r="F53" s="223"/>
      <c r="G53" s="127"/>
      <c r="H53" s="120"/>
      <c r="I53" s="120"/>
      <c r="K53" s="121"/>
    </row>
    <row r="54" spans="1:11" ht="30" customHeight="1">
      <c r="A54" s="111" t="s">
        <v>211</v>
      </c>
      <c r="B54" s="111" t="s">
        <v>212</v>
      </c>
      <c r="C54" s="231" t="s">
        <v>212</v>
      </c>
      <c r="D54" s="229"/>
      <c r="E54" s="229"/>
      <c r="F54" s="230"/>
      <c r="G54" s="127"/>
      <c r="H54" s="113">
        <f>SUM(H46,H47,H51,H52,H53)</f>
        <v>1231.9100000000326</v>
      </c>
      <c r="I54" s="113">
        <f>SUM(I46,I47,I51,I52,I53)</f>
        <v>1718.7200000000012</v>
      </c>
      <c r="K54" s="125"/>
    </row>
    <row r="55" spans="1:11" ht="15.75">
      <c r="A55" s="111" t="s">
        <v>9</v>
      </c>
      <c r="B55" s="111" t="s">
        <v>213</v>
      </c>
      <c r="C55" s="227" t="s">
        <v>213</v>
      </c>
      <c r="D55" s="222"/>
      <c r="E55" s="222"/>
      <c r="F55" s="223"/>
      <c r="G55" s="127"/>
      <c r="H55" s="120"/>
      <c r="I55" s="120"/>
      <c r="K55" s="121"/>
    </row>
    <row r="56" spans="1:11" ht="15.75">
      <c r="A56" s="111" t="s">
        <v>214</v>
      </c>
      <c r="B56" s="126" t="s">
        <v>215</v>
      </c>
      <c r="C56" s="221" t="s">
        <v>215</v>
      </c>
      <c r="D56" s="222"/>
      <c r="E56" s="222"/>
      <c r="F56" s="223"/>
      <c r="G56" s="127"/>
      <c r="H56" s="113">
        <f>SUM(H54,H55)</f>
        <v>1231.9100000000326</v>
      </c>
      <c r="I56" s="113">
        <f>SUM(I54,I55)</f>
        <v>1718.7200000000012</v>
      </c>
      <c r="K56" s="125"/>
    </row>
    <row r="57" spans="1:11" ht="15.75">
      <c r="A57" s="122" t="s">
        <v>9</v>
      </c>
      <c r="B57" s="116" t="s">
        <v>216</v>
      </c>
      <c r="C57" s="224" t="s">
        <v>216</v>
      </c>
      <c r="D57" s="225"/>
      <c r="E57" s="225"/>
      <c r="F57" s="226"/>
      <c r="G57" s="128"/>
      <c r="H57" s="118"/>
      <c r="I57" s="118"/>
      <c r="K57" s="124"/>
    </row>
    <row r="58" spans="1:11" ht="15.75">
      <c r="A58" s="122" t="s">
        <v>16</v>
      </c>
      <c r="B58" s="116" t="s">
        <v>217</v>
      </c>
      <c r="C58" s="224" t="s">
        <v>217</v>
      </c>
      <c r="D58" s="225"/>
      <c r="E58" s="225"/>
      <c r="F58" s="226"/>
      <c r="G58" s="128"/>
      <c r="H58" s="118"/>
      <c r="I58" s="118"/>
      <c r="K58" s="124"/>
    </row>
    <row r="59" spans="1:11">
      <c r="A59" s="129"/>
      <c r="B59" s="129"/>
      <c r="C59" s="129"/>
      <c r="D59" s="129"/>
      <c r="G59" s="130"/>
      <c r="H59" s="130"/>
      <c r="I59" s="130"/>
    </row>
    <row r="60" spans="1:11" ht="15.75" customHeight="1">
      <c r="A60" s="234" t="s">
        <v>266</v>
      </c>
      <c r="B60" s="234"/>
      <c r="C60" s="234"/>
      <c r="D60" s="234"/>
      <c r="E60" s="234"/>
      <c r="F60" s="234"/>
      <c r="G60" s="131"/>
      <c r="H60" s="235" t="s">
        <v>267</v>
      </c>
      <c r="I60" s="235"/>
    </row>
    <row r="61" spans="1:11" s="105" customFormat="1" ht="18.75" customHeight="1">
      <c r="A61" s="236" t="s">
        <v>218</v>
      </c>
      <c r="B61" s="236"/>
      <c r="C61" s="236"/>
      <c r="D61" s="236"/>
      <c r="E61" s="236"/>
      <c r="F61" s="236"/>
      <c r="G61" s="132" t="s">
        <v>130</v>
      </c>
      <c r="H61" s="237" t="s">
        <v>111</v>
      </c>
      <c r="I61" s="237"/>
    </row>
    <row r="62" spans="1:11" s="105" customFormat="1" ht="10.5" customHeight="1">
      <c r="A62" s="133"/>
      <c r="B62" s="133"/>
      <c r="C62" s="133"/>
      <c r="D62" s="133"/>
      <c r="E62" s="133"/>
      <c r="F62" s="133"/>
      <c r="G62" s="133"/>
      <c r="H62" s="134"/>
      <c r="I62" s="134"/>
    </row>
    <row r="63" spans="1:11" s="105" customFormat="1" ht="15" customHeight="1">
      <c r="A63" s="238" t="s">
        <v>135</v>
      </c>
      <c r="B63" s="238"/>
      <c r="C63" s="238"/>
      <c r="D63" s="238"/>
      <c r="E63" s="238"/>
      <c r="F63" s="238"/>
      <c r="G63" s="62" t="s">
        <v>219</v>
      </c>
      <c r="H63" s="239" t="s">
        <v>136</v>
      </c>
      <c r="I63" s="239"/>
    </row>
    <row r="64" spans="1:11" s="105" customFormat="1" ht="12" customHeight="1">
      <c r="A64" s="232" t="s">
        <v>220</v>
      </c>
      <c r="B64" s="232"/>
      <c r="C64" s="232"/>
      <c r="D64" s="232"/>
      <c r="E64" s="232"/>
      <c r="F64" s="232"/>
      <c r="G64" s="135" t="s">
        <v>221</v>
      </c>
      <c r="H64" s="233" t="s">
        <v>111</v>
      </c>
      <c r="I64" s="233"/>
    </row>
    <row r="67" spans="1:11" ht="12.75" customHeight="1">
      <c r="A67" s="93"/>
      <c r="B67" s="93"/>
      <c r="C67" s="93"/>
      <c r="D67" s="93"/>
      <c r="E67" s="42"/>
      <c r="F67" s="93"/>
      <c r="G67" s="93"/>
      <c r="H67" s="90"/>
      <c r="I67" s="93"/>
      <c r="J67" s="93"/>
      <c r="K67" s="93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tabSelected="1" zoomScaleNormal="100" workbookViewId="0">
      <selection activeCell="B3" sqref="B3"/>
    </sheetView>
  </sheetViews>
  <sheetFormatPr defaultRowHeight="15"/>
  <cols>
    <col min="1" max="1" width="6" style="136" customWidth="1"/>
    <col min="2" max="2" width="32.85546875" style="102" customWidth="1"/>
    <col min="3" max="10" width="15.7109375" style="102" customWidth="1"/>
    <col min="11" max="11" width="13.140625" style="102" customWidth="1"/>
    <col min="12" max="13" width="15.7109375" style="102" customWidth="1"/>
    <col min="14" max="14" width="9.140625" style="102"/>
    <col min="15" max="15" width="54.42578125" style="102" customWidth="1"/>
    <col min="16" max="16" width="50.28515625" style="102" customWidth="1"/>
    <col min="17" max="18" width="9.140625" style="102"/>
    <col min="19" max="19" width="50.140625" style="102" customWidth="1"/>
    <col min="20" max="20" width="9.140625" style="102"/>
    <col min="21" max="21" width="50.85546875" style="102" customWidth="1"/>
    <col min="22" max="22" width="9.140625" style="102"/>
    <col min="23" max="23" width="49.7109375" style="102" customWidth="1"/>
    <col min="24" max="24" width="33.85546875" style="102" customWidth="1"/>
    <col min="25" max="16384" width="9.140625" style="102"/>
  </cols>
  <sheetData>
    <row r="1" spans="1:24">
      <c r="I1" s="137"/>
      <c r="J1" s="137"/>
      <c r="K1" s="137"/>
    </row>
    <row r="2" spans="1:24">
      <c r="I2" s="102" t="s">
        <v>222</v>
      </c>
    </row>
    <row r="3" spans="1:24">
      <c r="I3" s="102" t="s">
        <v>223</v>
      </c>
    </row>
    <row r="5" spans="1:24">
      <c r="A5" s="241" t="s">
        <v>224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24">
      <c r="A6" s="241" t="s">
        <v>225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8" spans="1:24">
      <c r="A8" s="241" t="s">
        <v>226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1:24">
      <c r="O9" s="138"/>
      <c r="P9" s="138"/>
      <c r="Q9" s="138"/>
      <c r="R9" s="138"/>
      <c r="S9" s="138"/>
      <c r="T9" s="138"/>
      <c r="U9" s="138"/>
      <c r="V9" s="138"/>
      <c r="W9" s="138"/>
      <c r="X9" s="138"/>
    </row>
    <row r="10" spans="1:24">
      <c r="A10" s="243" t="s">
        <v>2</v>
      </c>
      <c r="B10" s="243" t="s">
        <v>227</v>
      </c>
      <c r="C10" s="243" t="s">
        <v>228</v>
      </c>
      <c r="D10" s="243" t="s">
        <v>229</v>
      </c>
      <c r="E10" s="243"/>
      <c r="F10" s="243"/>
      <c r="G10" s="243"/>
      <c r="H10" s="243"/>
      <c r="I10" s="243"/>
      <c r="J10" s="244"/>
      <c r="K10" s="244"/>
      <c r="L10" s="243"/>
      <c r="M10" s="243" t="s">
        <v>230</v>
      </c>
      <c r="O10" s="240"/>
      <c r="P10" s="240"/>
      <c r="Q10" s="240"/>
      <c r="R10" s="240"/>
      <c r="S10" s="240"/>
      <c r="T10" s="240"/>
      <c r="U10" s="240"/>
      <c r="V10" s="240"/>
      <c r="W10" s="240"/>
      <c r="X10" s="240"/>
    </row>
    <row r="11" spans="1:24" ht="114">
      <c r="A11" s="243"/>
      <c r="B11" s="243"/>
      <c r="C11" s="243"/>
      <c r="D11" s="139" t="s">
        <v>231</v>
      </c>
      <c r="E11" s="139" t="s">
        <v>232</v>
      </c>
      <c r="F11" s="139" t="s">
        <v>233</v>
      </c>
      <c r="G11" s="139" t="s">
        <v>234</v>
      </c>
      <c r="H11" s="139" t="s">
        <v>235</v>
      </c>
      <c r="I11" s="140" t="s">
        <v>236</v>
      </c>
      <c r="J11" s="139" t="s">
        <v>237</v>
      </c>
      <c r="K11" s="141" t="s">
        <v>238</v>
      </c>
      <c r="L11" s="142" t="s">
        <v>239</v>
      </c>
      <c r="M11" s="243"/>
      <c r="O11" s="240"/>
      <c r="P11" s="143"/>
      <c r="Q11" s="143"/>
      <c r="R11" s="143"/>
      <c r="S11" s="143"/>
      <c r="T11" s="143"/>
      <c r="U11" s="143"/>
      <c r="V11" s="143"/>
      <c r="W11" s="144"/>
      <c r="X11" s="144"/>
    </row>
    <row r="12" spans="1:24">
      <c r="A12" s="145">
        <v>1</v>
      </c>
      <c r="B12" s="145">
        <v>2</v>
      </c>
      <c r="C12" s="145">
        <v>3</v>
      </c>
      <c r="D12" s="145">
        <v>4</v>
      </c>
      <c r="E12" s="145">
        <v>5</v>
      </c>
      <c r="F12" s="145">
        <v>6</v>
      </c>
      <c r="G12" s="145">
        <v>7</v>
      </c>
      <c r="H12" s="145">
        <v>8</v>
      </c>
      <c r="I12" s="145">
        <v>9</v>
      </c>
      <c r="J12" s="145">
        <v>10</v>
      </c>
      <c r="K12" s="146" t="s">
        <v>240</v>
      </c>
      <c r="L12" s="145">
        <v>12</v>
      </c>
      <c r="M12" s="145">
        <v>13</v>
      </c>
      <c r="O12" s="147"/>
      <c r="P12" s="147"/>
      <c r="Q12" s="147"/>
      <c r="R12" s="147"/>
      <c r="S12" s="147"/>
      <c r="T12" s="147"/>
      <c r="U12" s="147"/>
      <c r="V12" s="147"/>
      <c r="W12" s="148"/>
      <c r="X12" s="147"/>
    </row>
    <row r="13" spans="1:24" ht="71.25">
      <c r="A13" s="139" t="s">
        <v>241</v>
      </c>
      <c r="B13" s="149" t="s">
        <v>242</v>
      </c>
      <c r="C13" s="150">
        <f t="shared" ref="C13:L13" si="0">SUM(C14:C15)</f>
        <v>232.66</v>
      </c>
      <c r="D13" s="150">
        <f t="shared" si="0"/>
        <v>47738.82</v>
      </c>
      <c r="E13" s="150">
        <f t="shared" si="0"/>
        <v>0</v>
      </c>
      <c r="F13" s="150">
        <f t="shared" si="0"/>
        <v>0</v>
      </c>
      <c r="G13" s="150">
        <f t="shared" si="0"/>
        <v>0</v>
      </c>
      <c r="H13" s="150">
        <f t="shared" si="0"/>
        <v>0</v>
      </c>
      <c r="I13" s="150">
        <f t="shared" si="0"/>
        <v>-47785.32</v>
      </c>
      <c r="J13" s="150">
        <f t="shared" si="0"/>
        <v>0</v>
      </c>
      <c r="K13" s="150">
        <f t="shared" si="0"/>
        <v>0</v>
      </c>
      <c r="L13" s="150">
        <f t="shared" si="0"/>
        <v>0</v>
      </c>
      <c r="M13" s="150">
        <f t="shared" ref="M13:M25" si="1">SUM(C13:L13)</f>
        <v>186.16000000000349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pans="1:24">
      <c r="A14" s="152" t="s">
        <v>243</v>
      </c>
      <c r="B14" s="153" t="s">
        <v>244</v>
      </c>
      <c r="C14" s="154">
        <v>232.66</v>
      </c>
      <c r="D14" s="154"/>
      <c r="E14" s="154"/>
      <c r="F14" s="154"/>
      <c r="G14" s="154"/>
      <c r="H14" s="154"/>
      <c r="I14" s="154">
        <v>-46.5</v>
      </c>
      <c r="J14" s="154"/>
      <c r="K14" s="154"/>
      <c r="L14" s="154"/>
      <c r="M14" s="150">
        <f t="shared" si="1"/>
        <v>186.16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24">
      <c r="A15" s="152" t="s">
        <v>245</v>
      </c>
      <c r="B15" s="153" t="s">
        <v>246</v>
      </c>
      <c r="C15" s="154"/>
      <c r="D15" s="154">
        <v>47738.82</v>
      </c>
      <c r="E15" s="154"/>
      <c r="F15" s="154"/>
      <c r="G15" s="154"/>
      <c r="H15" s="154"/>
      <c r="I15" s="154">
        <v>-47738.82</v>
      </c>
      <c r="J15" s="154"/>
      <c r="K15" s="154"/>
      <c r="L15" s="154"/>
      <c r="M15" s="150">
        <f t="shared" si="1"/>
        <v>0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24" ht="85.5">
      <c r="A16" s="139" t="s">
        <v>247</v>
      </c>
      <c r="B16" s="149" t="s">
        <v>248</v>
      </c>
      <c r="C16" s="150">
        <f t="shared" ref="C16:L16" si="2">SUM(C17:C18)</f>
        <v>154283.16000000003</v>
      </c>
      <c r="D16" s="150">
        <f t="shared" si="2"/>
        <v>91990.75</v>
      </c>
      <c r="E16" s="150">
        <f t="shared" si="2"/>
        <v>0</v>
      </c>
      <c r="F16" s="150">
        <f t="shared" si="2"/>
        <v>0</v>
      </c>
      <c r="G16" s="150">
        <f t="shared" si="2"/>
        <v>0</v>
      </c>
      <c r="H16" s="150">
        <f t="shared" si="2"/>
        <v>0</v>
      </c>
      <c r="I16" s="150">
        <f t="shared" si="2"/>
        <v>-94220.98</v>
      </c>
      <c r="J16" s="150">
        <f t="shared" si="2"/>
        <v>0</v>
      </c>
      <c r="K16" s="150">
        <f t="shared" si="2"/>
        <v>0</v>
      </c>
      <c r="L16" s="150">
        <f t="shared" si="2"/>
        <v>0</v>
      </c>
      <c r="M16" s="150">
        <f t="shared" si="1"/>
        <v>152052.93000000005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7"/>
    </row>
    <row r="17" spans="1:25">
      <c r="A17" s="152" t="s">
        <v>249</v>
      </c>
      <c r="B17" s="153" t="s">
        <v>244</v>
      </c>
      <c r="C17" s="154">
        <v>153860.71000000002</v>
      </c>
      <c r="D17" s="154">
        <v>1343.12</v>
      </c>
      <c r="E17" s="154"/>
      <c r="F17" s="154"/>
      <c r="G17" s="154"/>
      <c r="H17" s="154"/>
      <c r="I17" s="154">
        <v>-3339.4700000000003</v>
      </c>
      <c r="J17" s="154"/>
      <c r="K17" s="154"/>
      <c r="L17" s="154"/>
      <c r="M17" s="150">
        <f t="shared" si="1"/>
        <v>151864.36000000002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6"/>
    </row>
    <row r="18" spans="1:25">
      <c r="A18" s="152" t="s">
        <v>250</v>
      </c>
      <c r="B18" s="153" t="s">
        <v>246</v>
      </c>
      <c r="C18" s="154">
        <v>422.45</v>
      </c>
      <c r="D18" s="154">
        <v>90647.63</v>
      </c>
      <c r="E18" s="154"/>
      <c r="F18" s="154"/>
      <c r="G18" s="154"/>
      <c r="H18" s="154"/>
      <c r="I18" s="154">
        <v>-90881.51</v>
      </c>
      <c r="J18" s="154"/>
      <c r="K18" s="154"/>
      <c r="L18" s="154"/>
      <c r="M18" s="150">
        <f t="shared" si="1"/>
        <v>188.57000000000698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6"/>
    </row>
    <row r="19" spans="1:25" ht="114">
      <c r="A19" s="139" t="s">
        <v>251</v>
      </c>
      <c r="B19" s="149" t="s">
        <v>252</v>
      </c>
      <c r="C19" s="150">
        <f t="shared" ref="C19:L19" si="3">SUM(C20:C21)</f>
        <v>171005.4</v>
      </c>
      <c r="D19" s="150">
        <f t="shared" si="3"/>
        <v>0</v>
      </c>
      <c r="E19" s="150">
        <f t="shared" si="3"/>
        <v>0</v>
      </c>
      <c r="F19" s="150">
        <f t="shared" si="3"/>
        <v>0</v>
      </c>
      <c r="G19" s="150">
        <f t="shared" si="3"/>
        <v>0</v>
      </c>
      <c r="H19" s="150">
        <f t="shared" si="3"/>
        <v>0</v>
      </c>
      <c r="I19" s="150">
        <f t="shared" si="3"/>
        <v>-1295.8800000000001</v>
      </c>
      <c r="J19" s="150">
        <f>SUM(J20:J21)</f>
        <v>0</v>
      </c>
      <c r="K19" s="150">
        <f t="shared" si="3"/>
        <v>0</v>
      </c>
      <c r="L19" s="150">
        <f t="shared" si="3"/>
        <v>0</v>
      </c>
      <c r="M19" s="150">
        <f t="shared" si="1"/>
        <v>169709.52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7"/>
    </row>
    <row r="20" spans="1:25">
      <c r="A20" s="152" t="s">
        <v>253</v>
      </c>
      <c r="B20" s="153" t="s">
        <v>244</v>
      </c>
      <c r="C20" s="154">
        <v>171005.4</v>
      </c>
      <c r="D20" s="154"/>
      <c r="E20" s="154"/>
      <c r="F20" s="154"/>
      <c r="G20" s="154"/>
      <c r="H20" s="154"/>
      <c r="I20" s="154">
        <v>-1295.8800000000001</v>
      </c>
      <c r="J20" s="154"/>
      <c r="K20" s="154"/>
      <c r="L20" s="154"/>
      <c r="M20" s="150">
        <f t="shared" si="1"/>
        <v>169709.52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6"/>
    </row>
    <row r="21" spans="1:25">
      <c r="A21" s="152" t="s">
        <v>254</v>
      </c>
      <c r="B21" s="153" t="s">
        <v>246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0">
        <f t="shared" si="1"/>
        <v>0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6"/>
    </row>
    <row r="22" spans="1:25">
      <c r="A22" s="139" t="s">
        <v>255</v>
      </c>
      <c r="B22" s="149" t="s">
        <v>256</v>
      </c>
      <c r="C22" s="150">
        <f t="shared" ref="C22:L22" si="4">SUM(C23:C24)</f>
        <v>751.41</v>
      </c>
      <c r="D22" s="150">
        <f t="shared" si="4"/>
        <v>0</v>
      </c>
      <c r="E22" s="150">
        <f>SUM(E23:E24)</f>
        <v>0</v>
      </c>
      <c r="F22" s="150">
        <f t="shared" si="4"/>
        <v>0</v>
      </c>
      <c r="G22" s="150">
        <f t="shared" si="4"/>
        <v>0</v>
      </c>
      <c r="H22" s="150">
        <f t="shared" si="4"/>
        <v>0</v>
      </c>
      <c r="I22" s="150">
        <f t="shared" si="4"/>
        <v>-90.54</v>
      </c>
      <c r="J22" s="150">
        <f>SUM(J23:J24)</f>
        <v>0</v>
      </c>
      <c r="K22" s="150">
        <f t="shared" si="4"/>
        <v>0</v>
      </c>
      <c r="L22" s="150">
        <f t="shared" si="4"/>
        <v>0</v>
      </c>
      <c r="M22" s="150">
        <f t="shared" si="1"/>
        <v>660.87</v>
      </c>
      <c r="O22" s="151"/>
      <c r="P22" s="151"/>
      <c r="Q22" s="151"/>
      <c r="R22" s="151"/>
      <c r="S22" s="151"/>
      <c r="T22" s="151"/>
      <c r="U22" s="151"/>
      <c r="V22" s="151"/>
      <c r="W22" s="151"/>
      <c r="X22" s="157"/>
    </row>
    <row r="23" spans="1:25">
      <c r="A23" s="152" t="s">
        <v>257</v>
      </c>
      <c r="B23" s="153" t="s">
        <v>244</v>
      </c>
      <c r="C23" s="154">
        <v>751.41</v>
      </c>
      <c r="D23" s="154"/>
      <c r="E23" s="154"/>
      <c r="F23" s="154"/>
      <c r="G23" s="154"/>
      <c r="H23" s="154"/>
      <c r="I23" s="154">
        <v>-90.54</v>
      </c>
      <c r="J23" s="154"/>
      <c r="K23" s="154"/>
      <c r="L23" s="154"/>
      <c r="M23" s="150">
        <f t="shared" si="1"/>
        <v>660.87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6"/>
    </row>
    <row r="24" spans="1:25">
      <c r="A24" s="152" t="s">
        <v>258</v>
      </c>
      <c r="B24" s="153" t="s">
        <v>246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0">
        <f t="shared" si="1"/>
        <v>0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6"/>
    </row>
    <row r="25" spans="1:25">
      <c r="A25" s="139" t="s">
        <v>259</v>
      </c>
      <c r="B25" s="149" t="s">
        <v>260</v>
      </c>
      <c r="C25" s="158">
        <f t="shared" ref="C25:L25" si="5">SUM(C13,C16,C19,C22)</f>
        <v>326272.63</v>
      </c>
      <c r="D25" s="158">
        <f t="shared" si="5"/>
        <v>139729.57</v>
      </c>
      <c r="E25" s="158">
        <f t="shared" si="5"/>
        <v>0</v>
      </c>
      <c r="F25" s="158">
        <f t="shared" si="5"/>
        <v>0</v>
      </c>
      <c r="G25" s="158">
        <f t="shared" si="5"/>
        <v>0</v>
      </c>
      <c r="H25" s="158">
        <f t="shared" si="5"/>
        <v>0</v>
      </c>
      <c r="I25" s="158">
        <f t="shared" si="5"/>
        <v>-143392.72</v>
      </c>
      <c r="J25" s="158">
        <f t="shared" si="5"/>
        <v>0</v>
      </c>
      <c r="K25" s="158">
        <f t="shared" si="5"/>
        <v>0</v>
      </c>
      <c r="L25" s="158">
        <f t="shared" si="5"/>
        <v>0</v>
      </c>
      <c r="M25" s="158">
        <f t="shared" si="1"/>
        <v>322609.48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59"/>
    </row>
    <row r="26" spans="1:25">
      <c r="A26" s="160" t="s">
        <v>261</v>
      </c>
    </row>
    <row r="27" spans="1:25" customFormat="1" ht="12.75">
      <c r="A27" s="161"/>
      <c r="B27" s="161"/>
      <c r="C27" s="161"/>
      <c r="D27" s="161"/>
      <c r="E27" s="161"/>
    </row>
    <row r="28" spans="1:25" customFormat="1" ht="12.75">
      <c r="A28" s="161"/>
      <c r="B28" s="161"/>
      <c r="C28" s="161"/>
      <c r="D28" s="161"/>
      <c r="E28" s="161"/>
      <c r="Y28" s="90"/>
    </row>
    <row r="29" spans="1:25" customFormat="1" ht="12.75" customHeight="1">
      <c r="A29" s="93"/>
      <c r="B29" s="93"/>
      <c r="C29" s="93"/>
      <c r="D29" s="93"/>
      <c r="E29" s="42"/>
      <c r="F29" s="93"/>
      <c r="G29" s="93"/>
      <c r="H29" s="93"/>
      <c r="I29" s="93"/>
      <c r="J29" s="93"/>
      <c r="K29" s="93"/>
      <c r="L29" s="93"/>
      <c r="M29" s="93"/>
      <c r="Y29" s="90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sumos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Tūbienė Neringa</dc:creator>
  <cp:lastModifiedBy>Tūbienė Neringa</cp:lastModifiedBy>
  <cp:lastPrinted>2015-07-24T11:47:12Z</cp:lastPrinted>
  <dcterms:created xsi:type="dcterms:W3CDTF">2009-07-20T14:30:53Z</dcterms:created>
  <dcterms:modified xsi:type="dcterms:W3CDTF">2015-07-24T11:47:17Z</dcterms:modified>
</cp:coreProperties>
</file>